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49" i="2" l="1"/>
  <c r="C44" i="2"/>
  <c r="C41" i="2"/>
  <c r="C22" i="2"/>
  <c r="C16" i="2"/>
  <c r="C7" i="2"/>
  <c r="C35" i="2" l="1"/>
  <c r="C33" i="2"/>
  <c r="C58" i="2" s="1"/>
  <c r="C28" i="2"/>
  <c r="C54" i="2" l="1"/>
  <c r="C52" i="2"/>
  <c r="C18" i="2"/>
  <c r="J8" i="2" l="1"/>
  <c r="J9" i="2"/>
  <c r="J10" i="2"/>
  <c r="J11" i="2"/>
  <c r="J12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7" i="2"/>
  <c r="J50" i="2"/>
  <c r="J54" i="2"/>
  <c r="J55" i="2"/>
  <c r="J56" i="2"/>
  <c r="J57" i="2"/>
  <c r="I51" i="2" l="1"/>
  <c r="G28" i="2"/>
  <c r="J28" i="2" s="1"/>
  <c r="D28" i="2"/>
  <c r="G49" i="2" l="1"/>
  <c r="J49" i="2" s="1"/>
  <c r="D49" i="2"/>
  <c r="G41" i="2" l="1"/>
  <c r="J41" i="2" s="1"/>
  <c r="G33" i="2" l="1"/>
  <c r="J33" i="2" s="1"/>
  <c r="D33" i="2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<sst xmlns="http://schemas.openxmlformats.org/spreadsheetml/2006/main" count="157" uniqueCount="117">
  <si>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</si>
  <si>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</si>
  <si>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</si>
  <si>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</si>
  <si>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</si>
  <si>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</si>
  <si>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</si>
  <si>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</si>
  <si>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</si>
  <si>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</si>
  <si>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</si>
  <si>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</si>
  <si>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</si>
  <si>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</si>
  <si>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</si>
  <si>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</si>
  <si>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</si>
  <si>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</si>
  <si>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</si>
  <si>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</si>
  <si>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</si>
  <si>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</si>
  <si>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</si>
  <si>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</si>
  <si>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</si>
  <si>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</si>
  <si>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</si>
  <si>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</si>
  <si>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</si>
  <si>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</si>
  <si>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</si>
  <si>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</si>
  <si>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</si>
  <si>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</si>
  <si>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</si>
  <si>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</si>
  <si>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</si>
  <si>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</si>
  <si>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</si>
  <si>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</si>
  <si>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</si>
  <si>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</si>
  <si>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</si>
  <si>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</si>
  <si>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</si>
  <si>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</si>
  <si>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</si>
  <si>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</si>
  <si>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</si>
  <si>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</si>
  <si>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</si>
  <si>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</si>
  <si>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</si>
  <si>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</si>
  <si>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</si>
  <si>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</si>
  <si>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</si>
  <si>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</si>
  <si>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</si>
  <si>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</si>
  <si>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</si>
  <si>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</si>
  <si>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</si>
  <si>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</si>
  <si>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</si>
  <si>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</si>
  <si>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</si>
  <si>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</si>
  <si>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</si>
  <si>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</si>
  <si>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</si>
  <si>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</si>
  <si>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</si>
  <si>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</si>
  <si>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</si>
  <si>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</si>
  <si>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</si>
  <si>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</si>
  <si>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</si>
  <si>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</si>
  <si>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</si>
  <si>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</si>
  <si>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</si>
  <si>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</si>
  <si>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</si>
  <si>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</si>
  <si>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</si>
  <si>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</si>
  <si>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</si>
  <si>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</si>
  <si>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</si>
  <si>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</si>
  <si>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</si>
  <si>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</si>
  <si>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</si>
  <si>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</si>
  <si>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</si>
  <si>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</si>
  <si>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</si>
  <si>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</si>
  <si>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</si>
  <si>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</si>
  <si>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</si>
  <si>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</si>
  <si>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</si>
  <si>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</si>
  <si>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</si>
  <si>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</si>
  <si>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</si>
  <si>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</si>
  <si>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</si>
  <si>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 xml:space="preserve"> Заместитель главы администрации Трубчевского муниципального района</t>
  </si>
  <si>
    <t>Уточненные плановые назначения на 2025 год</t>
  </si>
  <si>
    <t>Темп роста 2025 к соответствующему периоду 2024, %</t>
  </si>
  <si>
    <t>Сведения об исполнении консолидированного бюджета Трубчевского муниципального района Брянской области за 9 месяцев 2025 года по расходам в разрезе разделов и подразделов классификации расходов в сравнении с соответствующим периодом 2024 года</t>
  </si>
  <si>
    <t>Кассовое исполнение                                                               за 9 месяцев 2024 года</t>
  </si>
  <si>
    <t>Кассовое исполнение                                                               за 9 месяцев                                                                      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</si>
</sst>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40" workbookViewId="0">
      <selection activeCell="L9" sqref="L9"/>
    </sheetView>
  </sheetViews>
  <sheetFormatPr defaultRowHeight="15" x14ac:dyDescent="0.25"/>
  <cols>
    <col min="1" max="1" width="47.5703125" customWidth="1"/>
    <col min="2" max="2" width="7.140625" customWidth="1"/>
    <col min="3" max="3" width="15.7109375" style="22" customWidth="1"/>
    <col min="4" max="4" width="18.140625" style="22" customWidth="1"/>
    <col min="5" max="5" width="19.28515625" hidden="1" customWidth="1"/>
    <col min="6" max="6" width="15.140625" hidden="1" customWidth="1"/>
    <col min="7" max="7" width="16.42578125" customWidth="1"/>
    <col min="8" max="8" width="15.28515625" hidden="1" customWidth="1"/>
    <col min="9" max="9" width="11.140625" style="3" customWidth="1"/>
    <col min="10" max="10" width="10.570312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3"/>
      <c r="D1" s="23"/>
      <c r="E1" s="2"/>
      <c r="F1" s="2"/>
      <c r="G1" s="2"/>
      <c r="H1" s="2"/>
    </row>
    <row r="2" spans="1:10" ht="49.5" customHeight="1" x14ac:dyDescent="0.25">
      <c r="A2" s="32" t="s">
        <v>114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24"/>
      <c r="D3" s="2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115</v>
      </c>
      <c r="D4" s="34" t="s">
        <v>112</v>
      </c>
      <c r="E4" s="35" t="s">
        <v>3</v>
      </c>
      <c r="F4" s="35"/>
      <c r="G4" s="35" t="s">
        <v>116</v>
      </c>
      <c r="H4" s="35"/>
      <c r="I4" s="35" t="s">
        <v>99</v>
      </c>
      <c r="J4" s="36" t="s">
        <v>113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45.75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28" t="s">
        <v>5</v>
      </c>
      <c r="C7" s="37">
        <f>SUM(C8:C15)</f>
        <v>61206764.210000001</v>
      </c>
      <c r="D7" s="37">
        <f>SUM(D8:D15)</f>
        <v>132692131.34999999</v>
      </c>
      <c r="E7" s="37">
        <f>SUM(E8:E15)</f>
        <v>0</v>
      </c>
      <c r="F7" s="37">
        <f>SUM(F8:F15)</f>
        <v>0</v>
      </c>
      <c r="G7" s="37">
        <f>SUM(G8:G15)</f>
        <v>63444622.32</v>
      </c>
      <c r="H7" s="37" t="s">
        <v>6</v>
      </c>
      <c r="I7" s="38">
        <f t="shared" ref="I7:I15" si="0">G7/D7*100</f>
        <v>47.813402101932553</v>
      </c>
      <c r="J7" s="21">
        <f>G7/C7*100</f>
        <v>103.65622678944753</v>
      </c>
    </row>
    <row r="8" spans="1:10" ht="48.75" customHeight="1" x14ac:dyDescent="0.25">
      <c r="A8" s="9" t="s">
        <v>7</v>
      </c>
      <c r="B8" s="29" t="s">
        <v>8</v>
      </c>
      <c r="C8" s="39">
        <v>1252135.3600000001</v>
      </c>
      <c r="D8" s="39">
        <v>1744900</v>
      </c>
      <c r="E8" s="39"/>
      <c r="F8" s="39"/>
      <c r="G8" s="39">
        <v>1289299.6000000001</v>
      </c>
      <c r="H8" s="40" t="s">
        <v>6</v>
      </c>
      <c r="I8" s="39">
        <f t="shared" si="0"/>
        <v>73.889598257779824</v>
      </c>
      <c r="J8" s="20">
        <f t="shared" ref="J8:J58" si="1">G8/C8*100</f>
        <v>102.96806888354307</v>
      </c>
    </row>
    <row r="9" spans="1:10" ht="63" x14ac:dyDescent="0.25">
      <c r="A9" s="9" t="s">
        <v>9</v>
      </c>
      <c r="B9" s="29" t="s">
        <v>10</v>
      </c>
      <c r="C9" s="39">
        <v>2053562.15</v>
      </c>
      <c r="D9" s="39">
        <v>3036646.49</v>
      </c>
      <c r="E9" s="39"/>
      <c r="F9" s="39"/>
      <c r="G9" s="39">
        <v>2226667.04</v>
      </c>
      <c r="H9" s="40" t="s">
        <v>6</v>
      </c>
      <c r="I9" s="39">
        <f t="shared" si="0"/>
        <v>73.326514868709651</v>
      </c>
      <c r="J9" s="20">
        <f t="shared" si="1"/>
        <v>108.42949359969455</v>
      </c>
    </row>
    <row r="10" spans="1:10" ht="63" customHeight="1" x14ac:dyDescent="0.25">
      <c r="A10" s="9" t="s">
        <v>11</v>
      </c>
      <c r="B10" s="29" t="s">
        <v>12</v>
      </c>
      <c r="C10" s="39">
        <v>40110977.43</v>
      </c>
      <c r="D10" s="39">
        <v>98682230.090000004</v>
      </c>
      <c r="E10" s="39"/>
      <c r="F10" s="39"/>
      <c r="G10" s="39">
        <v>43345270.899999999</v>
      </c>
      <c r="H10" s="40" t="s">
        <v>6</v>
      </c>
      <c r="I10" s="39">
        <f t="shared" si="0"/>
        <v>43.924089332464739</v>
      </c>
      <c r="J10" s="20">
        <f t="shared" si="1"/>
        <v>108.06336239410858</v>
      </c>
    </row>
    <row r="11" spans="1:10" ht="20.25" customHeight="1" x14ac:dyDescent="0.25">
      <c r="A11" s="9" t="s">
        <v>13</v>
      </c>
      <c r="B11" s="29" t="s">
        <v>14</v>
      </c>
      <c r="C11" s="39">
        <v>10696</v>
      </c>
      <c r="D11" s="39">
        <v>12329</v>
      </c>
      <c r="E11" s="39"/>
      <c r="F11" s="39"/>
      <c r="G11" s="39">
        <v>12329</v>
      </c>
      <c r="H11" s="40" t="s">
        <v>6</v>
      </c>
      <c r="I11" s="39">
        <f t="shared" si="0"/>
        <v>100</v>
      </c>
      <c r="J11" s="20">
        <f t="shared" si="1"/>
        <v>115.26738967838443</v>
      </c>
    </row>
    <row r="12" spans="1:10" ht="50.25" customHeight="1" x14ac:dyDescent="0.25">
      <c r="A12" s="9" t="s">
        <v>15</v>
      </c>
      <c r="B12" s="29" t="s">
        <v>16</v>
      </c>
      <c r="C12" s="39">
        <v>7405863.4800000004</v>
      </c>
      <c r="D12" s="39">
        <v>11459144.779999999</v>
      </c>
      <c r="E12" s="39"/>
      <c r="F12" s="39"/>
      <c r="G12" s="39">
        <v>8322164.8600000003</v>
      </c>
      <c r="H12" s="40" t="s">
        <v>6</v>
      </c>
      <c r="I12" s="39">
        <f t="shared" si="0"/>
        <v>72.624659342160797</v>
      </c>
      <c r="J12" s="20">
        <f t="shared" si="1"/>
        <v>112.37264746338531</v>
      </c>
    </row>
    <row r="13" spans="1:10" ht="31.5" customHeight="1" x14ac:dyDescent="0.25">
      <c r="A13" s="9" t="s">
        <v>90</v>
      </c>
      <c r="B13" s="29" t="s">
        <v>89</v>
      </c>
      <c r="C13" s="39">
        <v>3592040</v>
      </c>
      <c r="D13" s="39">
        <v>10000</v>
      </c>
      <c r="E13" s="39"/>
      <c r="F13" s="39"/>
      <c r="G13" s="39">
        <v>10000</v>
      </c>
      <c r="H13" s="40"/>
      <c r="I13" s="39">
        <f t="shared" si="0"/>
        <v>100</v>
      </c>
      <c r="J13" s="20">
        <v>0</v>
      </c>
    </row>
    <row r="14" spans="1:10" ht="15.75" x14ac:dyDescent="0.25">
      <c r="A14" s="9" t="s">
        <v>17</v>
      </c>
      <c r="B14" s="29" t="s">
        <v>18</v>
      </c>
      <c r="C14" s="39">
        <v>0</v>
      </c>
      <c r="D14" s="39">
        <v>1552703.42</v>
      </c>
      <c r="E14" s="39"/>
      <c r="F14" s="39"/>
      <c r="G14" s="39">
        <v>0</v>
      </c>
      <c r="H14" s="40" t="s">
        <v>6</v>
      </c>
      <c r="I14" s="39">
        <f t="shared" si="0"/>
        <v>0</v>
      </c>
      <c r="J14" s="20">
        <v>0</v>
      </c>
    </row>
    <row r="15" spans="1:10" ht="15.75" x14ac:dyDescent="0.25">
      <c r="A15" s="9" t="s">
        <v>19</v>
      </c>
      <c r="B15" s="29" t="s">
        <v>20</v>
      </c>
      <c r="C15" s="39">
        <v>6781489.79</v>
      </c>
      <c r="D15" s="39">
        <v>16194177.57</v>
      </c>
      <c r="E15" s="39"/>
      <c r="F15" s="39"/>
      <c r="G15" s="39">
        <v>8238890.9199999999</v>
      </c>
      <c r="H15" s="39" t="s">
        <v>6</v>
      </c>
      <c r="I15" s="39">
        <f t="shared" si="0"/>
        <v>50.875636532865308</v>
      </c>
      <c r="J15" s="20">
        <f t="shared" si="1"/>
        <v>121.49086963382423</v>
      </c>
    </row>
    <row r="16" spans="1:10" ht="15.75" x14ac:dyDescent="0.25">
      <c r="A16" s="8" t="s">
        <v>21</v>
      </c>
      <c r="B16" s="28" t="s">
        <v>22</v>
      </c>
      <c r="C16" s="41">
        <f>C17</f>
        <v>1225875.08</v>
      </c>
      <c r="D16" s="41">
        <f t="shared" ref="D16:H16" si="2">D17</f>
        <v>3183961</v>
      </c>
      <c r="E16" s="41">
        <f t="shared" si="2"/>
        <v>0</v>
      </c>
      <c r="F16" s="41">
        <f t="shared" si="2"/>
        <v>0</v>
      </c>
      <c r="G16" s="41">
        <f t="shared" si="2"/>
        <v>2512455.27</v>
      </c>
      <c r="H16" s="41" t="str">
        <f t="shared" si="2"/>
        <v>-</v>
      </c>
      <c r="I16" s="41">
        <f>G16/D16*100</f>
        <v>78.909737587866175</v>
      </c>
      <c r="J16" s="21">
        <f t="shared" si="1"/>
        <v>204.95198173047123</v>
      </c>
    </row>
    <row r="17" spans="1:10" ht="18" customHeight="1" x14ac:dyDescent="0.25">
      <c r="A17" s="9" t="s">
        <v>23</v>
      </c>
      <c r="B17" s="29" t="s">
        <v>24</v>
      </c>
      <c r="C17" s="39">
        <v>1225875.08</v>
      </c>
      <c r="D17" s="39">
        <v>3183961</v>
      </c>
      <c r="E17" s="39"/>
      <c r="F17" s="39"/>
      <c r="G17" s="39">
        <v>2512455.27</v>
      </c>
      <c r="H17" s="39" t="s">
        <v>6</v>
      </c>
      <c r="I17" s="39">
        <f t="shared" ref="I17:I58" si="3">G17/D17*100</f>
        <v>78.909737587866175</v>
      </c>
      <c r="J17" s="20">
        <f t="shared" si="1"/>
        <v>204.95198173047123</v>
      </c>
    </row>
    <row r="18" spans="1:10" ht="47.25" x14ac:dyDescent="0.25">
      <c r="A18" s="8" t="s">
        <v>25</v>
      </c>
      <c r="B18" s="28" t="s">
        <v>26</v>
      </c>
      <c r="C18" s="41">
        <f>C19+C21+C20</f>
        <v>11785490.24</v>
      </c>
      <c r="D18" s="41">
        <f>D19+D21+D20</f>
        <v>17857234.5</v>
      </c>
      <c r="E18" s="41">
        <f t="shared" ref="E18:F18" si="4">E19+E21</f>
        <v>0</v>
      </c>
      <c r="F18" s="41">
        <f t="shared" si="4"/>
        <v>0</v>
      </c>
      <c r="G18" s="41">
        <f>G19+G21+G20</f>
        <v>13408517.77</v>
      </c>
      <c r="H18" s="41" t="s">
        <v>6</v>
      </c>
      <c r="I18" s="41">
        <f t="shared" si="3"/>
        <v>75.087314163903713</v>
      </c>
      <c r="J18" s="21">
        <f t="shared" si="1"/>
        <v>113.77140447235226</v>
      </c>
    </row>
    <row r="19" spans="1:10" ht="20.25" customHeight="1" x14ac:dyDescent="0.25">
      <c r="A19" s="9" t="s">
        <v>101</v>
      </c>
      <c r="B19" s="29" t="s">
        <v>27</v>
      </c>
      <c r="C19" s="39">
        <v>3417849.35</v>
      </c>
      <c r="D19" s="39">
        <v>5392380</v>
      </c>
      <c r="E19" s="39"/>
      <c r="F19" s="39"/>
      <c r="G19" s="39">
        <v>3732668.41</v>
      </c>
      <c r="H19" s="39" t="s">
        <v>6</v>
      </c>
      <c r="I19" s="39">
        <f t="shared" si="3"/>
        <v>69.221167833127495</v>
      </c>
      <c r="J19" s="20">
        <f t="shared" si="1"/>
        <v>109.21102798167507</v>
      </c>
    </row>
    <row r="20" spans="1:10" ht="47.25" hidden="1" x14ac:dyDescent="0.25">
      <c r="A20" s="9" t="s">
        <v>96</v>
      </c>
      <c r="B20" s="29" t="s">
        <v>95</v>
      </c>
      <c r="C20" s="39">
        <v>0</v>
      </c>
      <c r="D20" s="39"/>
      <c r="E20" s="39"/>
      <c r="F20" s="39"/>
      <c r="G20" s="39">
        <v>0</v>
      </c>
      <c r="H20" s="39"/>
      <c r="I20" s="39" t="e">
        <f t="shared" si="3"/>
        <v>#DIV/0!</v>
      </c>
      <c r="J20" s="20" t="e">
        <f t="shared" si="1"/>
        <v>#DIV/0!</v>
      </c>
    </row>
    <row r="21" spans="1:10" ht="63" x14ac:dyDescent="0.25">
      <c r="A21" s="9" t="s">
        <v>105</v>
      </c>
      <c r="B21" s="29" t="s">
        <v>28</v>
      </c>
      <c r="C21" s="39">
        <v>8367640.8899999997</v>
      </c>
      <c r="D21" s="39">
        <v>12464854.5</v>
      </c>
      <c r="E21" s="39"/>
      <c r="F21" s="39"/>
      <c r="G21" s="39">
        <v>9675849.3599999994</v>
      </c>
      <c r="H21" s="39" t="s">
        <v>6</v>
      </c>
      <c r="I21" s="39">
        <f t="shared" si="3"/>
        <v>77.625048571565756</v>
      </c>
      <c r="J21" s="20">
        <f t="shared" si="1"/>
        <v>115.63413735361677</v>
      </c>
    </row>
    <row r="22" spans="1:10" ht="15.75" x14ac:dyDescent="0.25">
      <c r="A22" s="8" t="s">
        <v>29</v>
      </c>
      <c r="B22" s="28" t="s">
        <v>30</v>
      </c>
      <c r="C22" s="41">
        <f>SUM(C23:C27)</f>
        <v>45659104.879999995</v>
      </c>
      <c r="D22" s="41">
        <f>SUM(D23:D27)</f>
        <v>63559237.829999998</v>
      </c>
      <c r="E22" s="41">
        <f>SUM(E23:E27)</f>
        <v>0</v>
      </c>
      <c r="F22" s="41">
        <f>SUM(F23:F27)</f>
        <v>0</v>
      </c>
      <c r="G22" s="41">
        <f>SUM(G23:G27)</f>
        <v>21672932.050000001</v>
      </c>
      <c r="H22" s="41" t="s">
        <v>6</v>
      </c>
      <c r="I22" s="41">
        <f t="shared" si="3"/>
        <v>34.098791599685235</v>
      </c>
      <c r="J22" s="21">
        <f t="shared" si="1"/>
        <v>47.466835162362919</v>
      </c>
    </row>
    <row r="23" spans="1:10" ht="15.75" x14ac:dyDescent="0.25">
      <c r="A23" s="9" t="s">
        <v>31</v>
      </c>
      <c r="B23" s="29" t="s">
        <v>32</v>
      </c>
      <c r="C23" s="39">
        <v>377289.97</v>
      </c>
      <c r="D23" s="39">
        <v>383229.3</v>
      </c>
      <c r="E23" s="39"/>
      <c r="F23" s="39"/>
      <c r="G23" s="39">
        <v>268260.51</v>
      </c>
      <c r="H23" s="39" t="s">
        <v>6</v>
      </c>
      <c r="I23" s="39">
        <f t="shared" si="3"/>
        <v>70</v>
      </c>
      <c r="J23" s="20">
        <v>0</v>
      </c>
    </row>
    <row r="24" spans="1:10" ht="15.75" x14ac:dyDescent="0.25">
      <c r="A24" s="9" t="s">
        <v>33</v>
      </c>
      <c r="B24" s="29" t="s">
        <v>34</v>
      </c>
      <c r="C24" s="39">
        <v>250560</v>
      </c>
      <c r="D24" s="39">
        <v>850560</v>
      </c>
      <c r="E24" s="39"/>
      <c r="F24" s="39"/>
      <c r="G24" s="39">
        <v>250560</v>
      </c>
      <c r="H24" s="39" t="s">
        <v>6</v>
      </c>
      <c r="I24" s="39">
        <f t="shared" si="3"/>
        <v>29.458239277652371</v>
      </c>
      <c r="J24" s="20">
        <f t="shared" si="1"/>
        <v>100</v>
      </c>
    </row>
    <row r="25" spans="1:10" ht="15.75" x14ac:dyDescent="0.25">
      <c r="A25" s="9" t="s">
        <v>35</v>
      </c>
      <c r="B25" s="29" t="s">
        <v>36</v>
      </c>
      <c r="C25" s="39">
        <v>8059104</v>
      </c>
      <c r="D25" s="39">
        <v>12550248</v>
      </c>
      <c r="E25" s="39"/>
      <c r="F25" s="39"/>
      <c r="G25" s="39">
        <v>8355468.1600000001</v>
      </c>
      <c r="H25" s="39" t="s">
        <v>6</v>
      </c>
      <c r="I25" s="39">
        <f t="shared" si="3"/>
        <v>66.576119930060358</v>
      </c>
      <c r="J25" s="20">
        <f t="shared" si="1"/>
        <v>103.67738349077018</v>
      </c>
    </row>
    <row r="26" spans="1:10" ht="15.75" x14ac:dyDescent="0.25">
      <c r="A26" s="9" t="s">
        <v>37</v>
      </c>
      <c r="B26" s="29" t="s">
        <v>38</v>
      </c>
      <c r="C26" s="39">
        <v>36935350.909999996</v>
      </c>
      <c r="D26" s="39">
        <v>48707100.530000001</v>
      </c>
      <c r="E26" s="39"/>
      <c r="F26" s="39"/>
      <c r="G26" s="39">
        <v>12689543.380000001</v>
      </c>
      <c r="H26" s="39" t="s">
        <v>6</v>
      </c>
      <c r="I26" s="39">
        <f t="shared" si="3"/>
        <v>26.052758718791264</v>
      </c>
      <c r="J26" s="20">
        <f t="shared" si="1"/>
        <v>34.35609265205165</v>
      </c>
    </row>
    <row r="27" spans="1:10" ht="31.5" x14ac:dyDescent="0.25">
      <c r="A27" s="9" t="s">
        <v>39</v>
      </c>
      <c r="B27" s="29" t="s">
        <v>40</v>
      </c>
      <c r="C27" s="39">
        <v>36800</v>
      </c>
      <c r="D27" s="39">
        <v>1068100</v>
      </c>
      <c r="E27" s="39"/>
      <c r="F27" s="39"/>
      <c r="G27" s="39">
        <v>109100</v>
      </c>
      <c r="H27" s="39" t="s">
        <v>6</v>
      </c>
      <c r="I27" s="39">
        <f t="shared" si="3"/>
        <v>10.214399400805169</v>
      </c>
      <c r="J27" s="20">
        <f t="shared" si="1"/>
        <v>296.46739130434781</v>
      </c>
    </row>
    <row r="28" spans="1:10" ht="31.5" x14ac:dyDescent="0.25">
      <c r="A28" s="8" t="s">
        <v>41</v>
      </c>
      <c r="B28" s="28" t="s">
        <v>42</v>
      </c>
      <c r="C28" s="41">
        <f>C29+C30+C31+C32</f>
        <v>56922510.939999998</v>
      </c>
      <c r="D28" s="41">
        <f>D29+D30+D31+D32</f>
        <v>177449422.20000002</v>
      </c>
      <c r="E28" s="41">
        <f>E29+E30+E31</f>
        <v>0</v>
      </c>
      <c r="F28" s="41">
        <f>F29+F30+F31</f>
        <v>0</v>
      </c>
      <c r="G28" s="41">
        <f>G29+G30+G31+G32</f>
        <v>61828466.920000002</v>
      </c>
      <c r="H28" s="41" t="s">
        <v>6</v>
      </c>
      <c r="I28" s="41">
        <f t="shared" si="3"/>
        <v>34.842867422985613</v>
      </c>
      <c r="J28" s="21">
        <f t="shared" si="1"/>
        <v>108.61865701105702</v>
      </c>
    </row>
    <row r="29" spans="1:10" ht="15.75" x14ac:dyDescent="0.25">
      <c r="A29" s="9" t="s">
        <v>43</v>
      </c>
      <c r="B29" s="29" t="s">
        <v>44</v>
      </c>
      <c r="C29" s="39">
        <v>7084092.5099999998</v>
      </c>
      <c r="D29" s="39">
        <v>90514839</v>
      </c>
      <c r="E29" s="39"/>
      <c r="F29" s="39"/>
      <c r="G29" s="39">
        <v>578387.46</v>
      </c>
      <c r="H29" s="39" t="s">
        <v>6</v>
      </c>
      <c r="I29" s="39">
        <f t="shared" si="3"/>
        <v>0.63899739135590794</v>
      </c>
      <c r="J29" s="20">
        <f t="shared" si="1"/>
        <v>8.1645949595313798</v>
      </c>
    </row>
    <row r="30" spans="1:10" ht="15.75" x14ac:dyDescent="0.25">
      <c r="A30" s="9" t="s">
        <v>45</v>
      </c>
      <c r="B30" s="29" t="s">
        <v>46</v>
      </c>
      <c r="C30" s="39">
        <v>25827581.210000001</v>
      </c>
      <c r="D30" s="39">
        <v>34109356.960000001</v>
      </c>
      <c r="E30" s="39"/>
      <c r="F30" s="39"/>
      <c r="G30" s="39">
        <v>27428088.75</v>
      </c>
      <c r="H30" s="39" t="s">
        <v>6</v>
      </c>
      <c r="I30" s="39">
        <f t="shared" si="3"/>
        <v>80.412212936658065</v>
      </c>
      <c r="J30" s="20">
        <f t="shared" si="1"/>
        <v>106.19689287582341</v>
      </c>
    </row>
    <row r="31" spans="1:10" ht="21" customHeight="1" x14ac:dyDescent="0.25">
      <c r="A31" s="9" t="s">
        <v>47</v>
      </c>
      <c r="B31" s="29" t="s">
        <v>48</v>
      </c>
      <c r="C31" s="39">
        <v>24010837.219999999</v>
      </c>
      <c r="D31" s="39">
        <v>52825226.240000002</v>
      </c>
      <c r="E31" s="39"/>
      <c r="F31" s="39"/>
      <c r="G31" s="39">
        <v>33821990.710000001</v>
      </c>
      <c r="H31" s="39" t="s">
        <v>6</v>
      </c>
      <c r="I31" s="39">
        <f t="shared" si="3"/>
        <v>64.026210803787365</v>
      </c>
      <c r="J31" s="20">
        <f t="shared" si="1"/>
        <v>140.86135522932841</v>
      </c>
    </row>
    <row r="32" spans="1:10" ht="15.75" customHeight="1" x14ac:dyDescent="0.25">
      <c r="A32" s="9" t="s">
        <v>107</v>
      </c>
      <c r="B32" s="29" t="s">
        <v>106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/>
      <c r="I32" s="39">
        <v>0</v>
      </c>
      <c r="J32" s="20">
        <v>0</v>
      </c>
    </row>
    <row r="33" spans="1:10" ht="15.75" x14ac:dyDescent="0.25">
      <c r="A33" s="8" t="s">
        <v>97</v>
      </c>
      <c r="B33" s="28" t="s">
        <v>109</v>
      </c>
      <c r="C33" s="41">
        <f>C34</f>
        <v>10644.06</v>
      </c>
      <c r="D33" s="41">
        <f>D34</f>
        <v>22332329</v>
      </c>
      <c r="E33" s="41"/>
      <c r="F33" s="41"/>
      <c r="G33" s="41">
        <f>G34</f>
        <v>17602.5</v>
      </c>
      <c r="H33" s="41"/>
      <c r="I33" s="41">
        <f t="shared" si="3"/>
        <v>7.8820708758141622E-2</v>
      </c>
      <c r="J33" s="21">
        <f t="shared" si="1"/>
        <v>165.37392686625216</v>
      </c>
    </row>
    <row r="34" spans="1:10" ht="31.5" x14ac:dyDescent="0.25">
      <c r="A34" s="9" t="s">
        <v>98</v>
      </c>
      <c r="B34" s="29" t="s">
        <v>110</v>
      </c>
      <c r="C34" s="39">
        <v>10644.06</v>
      </c>
      <c r="D34" s="39">
        <v>22332329</v>
      </c>
      <c r="E34" s="39"/>
      <c r="F34" s="39"/>
      <c r="G34" s="39">
        <v>17602.5</v>
      </c>
      <c r="H34" s="39"/>
      <c r="I34" s="39">
        <f t="shared" ref="I34" si="5">G34/D34*100</f>
        <v>7.8820708758141622E-2</v>
      </c>
      <c r="J34" s="20">
        <f t="shared" si="1"/>
        <v>165.37392686625216</v>
      </c>
    </row>
    <row r="35" spans="1:10" ht="15.75" x14ac:dyDescent="0.25">
      <c r="A35" s="8" t="s">
        <v>49</v>
      </c>
      <c r="B35" s="28" t="s">
        <v>50</v>
      </c>
      <c r="C35" s="41">
        <f>SUM(C36:C40)</f>
        <v>355396753.34000003</v>
      </c>
      <c r="D35" s="41">
        <f>SUM(D36:D40)</f>
        <v>546919947.21000004</v>
      </c>
      <c r="E35" s="41">
        <f>SUM(E36:E40)</f>
        <v>247653973.23000005</v>
      </c>
      <c r="F35" s="41">
        <f>SUM(F36:F40)</f>
        <v>472891277.00999999</v>
      </c>
      <c r="G35" s="41">
        <f>SUM(G36:G40)</f>
        <v>408548994.78999996</v>
      </c>
      <c r="H35" s="41" t="s">
        <v>6</v>
      </c>
      <c r="I35" s="41">
        <f t="shared" si="3"/>
        <v>74.699962375504654</v>
      </c>
      <c r="J35" s="21">
        <f t="shared" si="1"/>
        <v>114.9557476117826</v>
      </c>
    </row>
    <row r="36" spans="1:10" ht="15.75" x14ac:dyDescent="0.25">
      <c r="A36" s="9" t="s">
        <v>51</v>
      </c>
      <c r="B36" s="29" t="s">
        <v>52</v>
      </c>
      <c r="C36" s="39">
        <v>77411166.290000007</v>
      </c>
      <c r="D36" s="39">
        <v>137214782.46000001</v>
      </c>
      <c r="E36" s="39">
        <v>52608327.079999998</v>
      </c>
      <c r="F36" s="39">
        <v>92817696.99000001</v>
      </c>
      <c r="G36" s="39">
        <v>91251926.219999999</v>
      </c>
      <c r="H36" s="39" t="s">
        <v>6</v>
      </c>
      <c r="I36" s="39">
        <f t="shared" si="3"/>
        <v>66.502985016648026</v>
      </c>
      <c r="J36" s="20">
        <f t="shared" si="1"/>
        <v>117.87953933951766</v>
      </c>
    </row>
    <row r="37" spans="1:10" ht="15.75" x14ac:dyDescent="0.25">
      <c r="A37" s="9" t="s">
        <v>53</v>
      </c>
      <c r="B37" s="29" t="s">
        <v>54</v>
      </c>
      <c r="C37" s="39">
        <v>205984028.49000001</v>
      </c>
      <c r="D37" s="39">
        <v>307876013.31999999</v>
      </c>
      <c r="E37" s="39">
        <v>141865535.51000002</v>
      </c>
      <c r="F37" s="39">
        <v>286710128.41999996</v>
      </c>
      <c r="G37" s="39">
        <v>240324340.06</v>
      </c>
      <c r="H37" s="39" t="s">
        <v>6</v>
      </c>
      <c r="I37" s="39">
        <f t="shared" si="3"/>
        <v>78.058806033132512</v>
      </c>
      <c r="J37" s="20">
        <f t="shared" si="1"/>
        <v>116.67134671641162</v>
      </c>
    </row>
    <row r="38" spans="1:10" ht="15.75" x14ac:dyDescent="0.25">
      <c r="A38" s="9" t="s">
        <v>100</v>
      </c>
      <c r="B38" s="29" t="s">
        <v>88</v>
      </c>
      <c r="C38" s="39">
        <v>36093185.909999996</v>
      </c>
      <c r="D38" s="39">
        <v>52550580.049999997</v>
      </c>
      <c r="E38" s="39">
        <v>27951702.530000001</v>
      </c>
      <c r="F38" s="39">
        <v>48495649.600000001</v>
      </c>
      <c r="G38" s="39">
        <v>38510690.170000002</v>
      </c>
      <c r="H38" s="39"/>
      <c r="I38" s="39">
        <f t="shared" si="3"/>
        <v>73.28309246702598</v>
      </c>
      <c r="J38" s="20">
        <f t="shared" si="1"/>
        <v>106.69795197915795</v>
      </c>
    </row>
    <row r="39" spans="1:10" ht="15.75" x14ac:dyDescent="0.25">
      <c r="A39" s="9" t="s">
        <v>102</v>
      </c>
      <c r="B39" s="29" t="s">
        <v>55</v>
      </c>
      <c r="C39" s="39">
        <v>86530.53</v>
      </c>
      <c r="D39" s="39">
        <v>103299</v>
      </c>
      <c r="E39" s="39">
        <v>62782.53</v>
      </c>
      <c r="F39" s="39">
        <v>116093</v>
      </c>
      <c r="G39" s="39">
        <v>57674.27</v>
      </c>
      <c r="H39" s="39" t="s">
        <v>6</v>
      </c>
      <c r="I39" s="39">
        <f t="shared" si="3"/>
        <v>55.832360429433002</v>
      </c>
      <c r="J39" s="20">
        <f t="shared" si="1"/>
        <v>66.651931982850442</v>
      </c>
    </row>
    <row r="40" spans="1:10" ht="15.75" x14ac:dyDescent="0.25">
      <c r="A40" s="9" t="s">
        <v>56</v>
      </c>
      <c r="B40" s="29" t="s">
        <v>57</v>
      </c>
      <c r="C40" s="39">
        <v>35821842.119999997</v>
      </c>
      <c r="D40" s="39">
        <v>49175272.380000003</v>
      </c>
      <c r="E40" s="39">
        <v>25165625.580000002</v>
      </c>
      <c r="F40" s="39">
        <v>44751709</v>
      </c>
      <c r="G40" s="39">
        <v>38404364.07</v>
      </c>
      <c r="H40" s="39" t="s">
        <v>6</v>
      </c>
      <c r="I40" s="39">
        <f t="shared" si="3"/>
        <v>78.09690157531162</v>
      </c>
      <c r="J40" s="20">
        <f t="shared" si="1"/>
        <v>107.20934993055016</v>
      </c>
    </row>
    <row r="41" spans="1:10" s="22" customFormat="1" ht="15.75" x14ac:dyDescent="0.25">
      <c r="A41" s="8" t="s">
        <v>58</v>
      </c>
      <c r="B41" s="28" t="s">
        <v>59</v>
      </c>
      <c r="C41" s="41">
        <f>C42+C43</f>
        <v>42838431.690000005</v>
      </c>
      <c r="D41" s="41">
        <f>D42+D43</f>
        <v>73418021.00999999</v>
      </c>
      <c r="E41" s="41">
        <f>E42+E43</f>
        <v>0</v>
      </c>
      <c r="F41" s="41">
        <f>F42+F43</f>
        <v>0</v>
      </c>
      <c r="G41" s="41">
        <f>G42+G43</f>
        <v>53682633.730000004</v>
      </c>
      <c r="H41" s="41" t="s">
        <v>6</v>
      </c>
      <c r="I41" s="41">
        <f t="shared" si="3"/>
        <v>73.119151117799944</v>
      </c>
      <c r="J41" s="21">
        <f t="shared" si="1"/>
        <v>125.31419011432068</v>
      </c>
    </row>
    <row r="42" spans="1:10" s="22" customFormat="1" ht="15.75" x14ac:dyDescent="0.25">
      <c r="A42" s="9" t="s">
        <v>60</v>
      </c>
      <c r="B42" s="29" t="s">
        <v>61</v>
      </c>
      <c r="C42" s="39">
        <v>37777682.200000003</v>
      </c>
      <c r="D42" s="39">
        <v>65457821.009999998</v>
      </c>
      <c r="E42" s="39"/>
      <c r="F42" s="39"/>
      <c r="G42" s="39">
        <v>48519896.240000002</v>
      </c>
      <c r="H42" s="39" t="s">
        <v>6</v>
      </c>
      <c r="I42" s="39">
        <f t="shared" si="3"/>
        <v>74.123909857292091</v>
      </c>
      <c r="J42" s="20">
        <f t="shared" si="1"/>
        <v>128.43534440024487</v>
      </c>
    </row>
    <row r="43" spans="1:10" ht="33" customHeight="1" x14ac:dyDescent="0.25">
      <c r="A43" s="9" t="s">
        <v>62</v>
      </c>
      <c r="B43" s="29" t="s">
        <v>63</v>
      </c>
      <c r="C43" s="39">
        <v>5060749.49</v>
      </c>
      <c r="D43" s="39">
        <v>7960200</v>
      </c>
      <c r="E43" s="39"/>
      <c r="F43" s="39"/>
      <c r="G43" s="39">
        <v>5162737.49</v>
      </c>
      <c r="H43" s="39" t="s">
        <v>6</v>
      </c>
      <c r="I43" s="39">
        <f t="shared" si="3"/>
        <v>64.856881611014799</v>
      </c>
      <c r="J43" s="20">
        <f t="shared" si="1"/>
        <v>102.01527461893791</v>
      </c>
    </row>
    <row r="44" spans="1:10" ht="15.75" x14ac:dyDescent="0.25">
      <c r="A44" s="8" t="s">
        <v>64</v>
      </c>
      <c r="B44" s="28" t="s">
        <v>65</v>
      </c>
      <c r="C44" s="41">
        <f>SUM(C45:C48)</f>
        <v>23908896.919999998</v>
      </c>
      <c r="D44" s="41">
        <f>SUM(D45:D48)</f>
        <v>74633269.900000006</v>
      </c>
      <c r="E44" s="41">
        <f>SUM(E45:E48)</f>
        <v>0</v>
      </c>
      <c r="F44" s="41">
        <f>SUM(F45:F48)</f>
        <v>0</v>
      </c>
      <c r="G44" s="41">
        <f>SUM(G45:G48)</f>
        <v>56133305.659999996</v>
      </c>
      <c r="H44" s="41" t="s">
        <v>6</v>
      </c>
      <c r="I44" s="41">
        <f t="shared" si="3"/>
        <v>75.212175126739282</v>
      </c>
      <c r="J44" s="21">
        <f t="shared" si="1"/>
        <v>234.77998942328452</v>
      </c>
    </row>
    <row r="45" spans="1:10" ht="18" customHeight="1" x14ac:dyDescent="0.25">
      <c r="A45" s="9" t="s">
        <v>66</v>
      </c>
      <c r="B45" s="29" t="s">
        <v>67</v>
      </c>
      <c r="C45" s="39">
        <v>5621214.5599999996</v>
      </c>
      <c r="D45" s="39">
        <v>8397627.4199999999</v>
      </c>
      <c r="E45" s="39"/>
      <c r="F45" s="39"/>
      <c r="G45" s="39">
        <v>6742693.3799999999</v>
      </c>
      <c r="H45" s="39" t="s">
        <v>6</v>
      </c>
      <c r="I45" s="39">
        <f t="shared" si="3"/>
        <v>80.292837997806771</v>
      </c>
      <c r="J45" s="20">
        <f t="shared" si="1"/>
        <v>119.95082749518818</v>
      </c>
    </row>
    <row r="46" spans="1:10" ht="21.75" customHeight="1" x14ac:dyDescent="0.25">
      <c r="A46" s="9" t="s">
        <v>68</v>
      </c>
      <c r="B46" s="29" t="s">
        <v>69</v>
      </c>
      <c r="C46" s="39"/>
      <c r="D46" s="39">
        <v>1596000</v>
      </c>
      <c r="E46" s="39"/>
      <c r="F46" s="39"/>
      <c r="G46" s="39">
        <v>1186088.7</v>
      </c>
      <c r="H46" s="39" t="s">
        <v>6</v>
      </c>
      <c r="I46" s="39">
        <f t="shared" si="3"/>
        <v>74.316334586466155</v>
      </c>
      <c r="J46" s="20">
        <v>0</v>
      </c>
    </row>
    <row r="47" spans="1:10" ht="15.75" x14ac:dyDescent="0.25">
      <c r="A47" s="9" t="s">
        <v>70</v>
      </c>
      <c r="B47" s="29" t="s">
        <v>71</v>
      </c>
      <c r="C47" s="39">
        <v>7011436</v>
      </c>
      <c r="D47" s="39">
        <v>46681495</v>
      </c>
      <c r="E47" s="39"/>
      <c r="F47" s="39"/>
      <c r="G47" s="39">
        <v>30367376.100000001</v>
      </c>
      <c r="H47" s="39" t="s">
        <v>6</v>
      </c>
      <c r="I47" s="39">
        <f t="shared" si="3"/>
        <v>65.052278424244975</v>
      </c>
      <c r="J47" s="20">
        <f t="shared" si="1"/>
        <v>433.1120771836184</v>
      </c>
    </row>
    <row r="48" spans="1:10" ht="31.5" x14ac:dyDescent="0.25">
      <c r="A48" s="9" t="s">
        <v>72</v>
      </c>
      <c r="B48" s="29" t="s">
        <v>73</v>
      </c>
      <c r="C48" s="39">
        <v>11276246.359999999</v>
      </c>
      <c r="D48" s="39">
        <v>17958147.48</v>
      </c>
      <c r="E48" s="39"/>
      <c r="F48" s="39"/>
      <c r="G48" s="39">
        <v>17837147.48</v>
      </c>
      <c r="H48" s="39" t="s">
        <v>6</v>
      </c>
      <c r="I48" s="39">
        <f t="shared" si="3"/>
        <v>99.326211124311357</v>
      </c>
      <c r="J48" s="20">
        <v>62.43</v>
      </c>
    </row>
    <row r="49" spans="1:10" ht="15.75" x14ac:dyDescent="0.25">
      <c r="A49" s="8" t="s">
        <v>74</v>
      </c>
      <c r="B49" s="28" t="s">
        <v>75</v>
      </c>
      <c r="C49" s="41">
        <f>SUM(C50:C50:C51)</f>
        <v>19915328.260000002</v>
      </c>
      <c r="D49" s="41">
        <f>SUM(D50:D50:D51)</f>
        <v>314666461.39999998</v>
      </c>
      <c r="E49" s="41">
        <f>SUM(E51:E51)</f>
        <v>0</v>
      </c>
      <c r="F49" s="41">
        <f>SUM(F51:F51)</f>
        <v>0</v>
      </c>
      <c r="G49" s="41">
        <f>SUM(G50:G50:G51)</f>
        <v>156994442.74000001</v>
      </c>
      <c r="H49" s="41" t="s">
        <v>6</v>
      </c>
      <c r="I49" s="41">
        <f t="shared" si="3"/>
        <v>49.892334264512129</v>
      </c>
      <c r="J49" s="21">
        <f t="shared" si="1"/>
        <v>788.30959093616264</v>
      </c>
    </row>
    <row r="50" spans="1:10" ht="18" customHeight="1" x14ac:dyDescent="0.25">
      <c r="A50" s="9" t="s">
        <v>92</v>
      </c>
      <c r="B50" s="28" t="s">
        <v>91</v>
      </c>
      <c r="C50" s="39">
        <v>18639038.260000002</v>
      </c>
      <c r="D50" s="39">
        <v>29164485.25</v>
      </c>
      <c r="E50" s="39"/>
      <c r="F50" s="39"/>
      <c r="G50" s="39">
        <v>23757232.370000001</v>
      </c>
      <c r="H50" s="41"/>
      <c r="I50" s="39">
        <f t="shared" ref="I50:I51" si="6">G50/D50*100</f>
        <v>81.459460595142858</v>
      </c>
      <c r="J50" s="20">
        <f t="shared" si="1"/>
        <v>127.45953969622894</v>
      </c>
    </row>
    <row r="51" spans="1:10" ht="20.25" customHeight="1" x14ac:dyDescent="0.25">
      <c r="A51" s="9" t="s">
        <v>76</v>
      </c>
      <c r="B51" s="29" t="s">
        <v>77</v>
      </c>
      <c r="C51" s="39">
        <v>1276290</v>
      </c>
      <c r="D51" s="39">
        <v>285501976.14999998</v>
      </c>
      <c r="E51" s="39"/>
      <c r="F51" s="39"/>
      <c r="G51" s="39">
        <v>133237210.37</v>
      </c>
      <c r="H51" s="39" t="s">
        <v>6</v>
      </c>
      <c r="I51" s="39">
        <f t="shared" si="6"/>
        <v>46.667701627395552</v>
      </c>
      <c r="J51" s="20">
        <v>62.43</v>
      </c>
    </row>
    <row r="52" spans="1:10" ht="33.75" customHeight="1" x14ac:dyDescent="0.25">
      <c r="A52" s="8" t="s">
        <v>103</v>
      </c>
      <c r="B52" s="28" t="s">
        <v>93</v>
      </c>
      <c r="C52" s="41">
        <f>SUM(C53:C53)</f>
        <v>0</v>
      </c>
      <c r="D52" s="41">
        <f>SUM(D53:D53)</f>
        <v>3394.52</v>
      </c>
      <c r="E52" s="39"/>
      <c r="F52" s="39"/>
      <c r="G52" s="41">
        <f>SUM(G53:G53)</f>
        <v>0</v>
      </c>
      <c r="H52" s="39"/>
      <c r="I52" s="41">
        <f t="shared" ref="I52:I53" si="7">G52/D52*100</f>
        <v>0</v>
      </c>
      <c r="J52" s="21">
        <v>0</v>
      </c>
    </row>
    <row r="53" spans="1:10" ht="28.5" customHeight="1" x14ac:dyDescent="0.25">
      <c r="A53" s="9" t="s">
        <v>104</v>
      </c>
      <c r="B53" s="29" t="s">
        <v>94</v>
      </c>
      <c r="C53" s="39">
        <v>0</v>
      </c>
      <c r="D53" s="39">
        <v>3394.52</v>
      </c>
      <c r="E53" s="39"/>
      <c r="F53" s="39"/>
      <c r="G53" s="39">
        <v>0</v>
      </c>
      <c r="H53" s="39"/>
      <c r="I53" s="39">
        <f t="shared" si="7"/>
        <v>0</v>
      </c>
      <c r="J53" s="20">
        <v>0</v>
      </c>
    </row>
    <row r="54" spans="1:10" ht="0.75" customHeight="1" x14ac:dyDescent="0.25">
      <c r="A54" s="8" t="s">
        <v>78</v>
      </c>
      <c r="B54" s="19" t="s">
        <v>79</v>
      </c>
      <c r="C54" s="41">
        <f>C55+C56+C57</f>
        <v>0</v>
      </c>
      <c r="D54" s="41">
        <f>D55+D56+D57</f>
        <v>0</v>
      </c>
      <c r="E54" s="41">
        <f>E55+E56+E57</f>
        <v>0</v>
      </c>
      <c r="F54" s="41">
        <f>F55+F56+F57</f>
        <v>0</v>
      </c>
      <c r="G54" s="41">
        <f>G55+G56+G57</f>
        <v>0</v>
      </c>
      <c r="H54" s="41" t="s">
        <v>6</v>
      </c>
      <c r="I54" s="41" t="e">
        <f t="shared" si="3"/>
        <v>#DIV/0!</v>
      </c>
      <c r="J54" s="20" t="e">
        <f t="shared" si="1"/>
        <v>#DIV/0!</v>
      </c>
    </row>
    <row r="55" spans="1:10" ht="45" hidden="1" customHeight="1" x14ac:dyDescent="0.25">
      <c r="A55" s="9" t="s">
        <v>80</v>
      </c>
      <c r="B55" s="18" t="s">
        <v>81</v>
      </c>
      <c r="C55" s="39"/>
      <c r="D55" s="39"/>
      <c r="E55" s="39"/>
      <c r="F55" s="39"/>
      <c r="G55" s="39"/>
      <c r="H55" s="39" t="s">
        <v>6</v>
      </c>
      <c r="I55" s="39">
        <f>G54</f>
        <v>0</v>
      </c>
      <c r="J55" s="20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39"/>
      <c r="D56" s="39"/>
      <c r="E56" s="39"/>
      <c r="F56" s="39"/>
      <c r="G56" s="39"/>
      <c r="H56" s="39" t="s">
        <v>6</v>
      </c>
      <c r="I56" s="39"/>
      <c r="J56" s="20" t="e">
        <f t="shared" si="1"/>
        <v>#DIV/0!</v>
      </c>
    </row>
    <row r="57" spans="1:10" ht="30.75" hidden="1" customHeight="1" x14ac:dyDescent="0.25">
      <c r="A57" s="9" t="s">
        <v>84</v>
      </c>
      <c r="B57" s="18" t="s">
        <v>85</v>
      </c>
      <c r="C57" s="39"/>
      <c r="D57" s="39"/>
      <c r="E57" s="39"/>
      <c r="F57" s="39"/>
      <c r="G57" s="39"/>
      <c r="H57" s="39" t="s">
        <v>6</v>
      </c>
      <c r="I57" s="39" t="e">
        <f t="shared" si="3"/>
        <v>#DIV/0!</v>
      </c>
      <c r="J57" s="20" t="e">
        <f t="shared" si="1"/>
        <v>#DIV/0!</v>
      </c>
    </row>
    <row r="58" spans="1:10" ht="23.25" customHeight="1" x14ac:dyDescent="0.25">
      <c r="A58" s="30" t="s">
        <v>86</v>
      </c>
      <c r="B58" s="31"/>
      <c r="C58" s="41">
        <f>C7+C16+C18+C22+C28+C35+C41+C44+C49+C52+C54+C33</f>
        <v>618869799.62</v>
      </c>
      <c r="D58" s="41">
        <f>D7+D16+D18+D22+D28+D35+D41+D44+D49+D52+D54+D33</f>
        <v>1426715409.9200001</v>
      </c>
      <c r="E58" s="41">
        <f>E7+E16+E18+E22+E28+E35+E41+E44+E49+E54</f>
        <v>247653973.23000005</v>
      </c>
      <c r="F58" s="41">
        <f>F7+F16+F18+F22+F28+F35+F41+F44+F49+F54</f>
        <v>472891277.00999999</v>
      </c>
      <c r="G58" s="41">
        <f>G7+G16+G18+G22+G28+G35+G41+G44+G49+G52+G54+G33</f>
        <v>838243973.74999988</v>
      </c>
      <c r="H58" s="42"/>
      <c r="I58" s="41">
        <f t="shared" si="3"/>
        <v>58.753411361625552</v>
      </c>
      <c r="J58" s="20">
        <f t="shared" si="1"/>
        <v>135.44754878404157</v>
      </c>
    </row>
    <row r="59" spans="1:10" ht="12.75" customHeight="1" x14ac:dyDescent="0.25">
      <c r="A59" s="11"/>
      <c r="B59" s="6"/>
      <c r="C59" s="25"/>
      <c r="D59" s="25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111</v>
      </c>
      <c r="C61" s="26"/>
      <c r="D61" s="26"/>
      <c r="G61" s="14" t="s">
        <v>108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27"/>
      <c r="D64" s="27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2025-10-13T08:44:48Z</dcterms:modified>
</cp:coreProperties>
</file>